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0490" windowHeight="7545" activeTab="0"/>
  </bookViews>
  <sheets>
    <sheet name="Модель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<sst xmlns="http://schemas.openxmlformats.org/spreadsheetml/2006/main" count="24" uniqueCount="24">
  <si>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Дата</t>
  </si>
  <si>
    <t>Курс, руб. за долл.</t>
  </si>
  <si>
    <t>Изменение, %</t>
  </si>
  <si>
    <t>ВХОДНЫЕ ДАННЫЕ</t>
  </si>
  <si>
    <t>Стандартное отклонение</t>
  </si>
  <si>
    <t>=СТАНДОТКЛОН(C2:C25)</t>
  </si>
  <si>
    <t>Среднее значение</t>
  </si>
  <si>
    <t>=СРЗНАЧ(C2:C25)</t>
  </si>
  <si>
    <t>Дата расчета риска</t>
  </si>
  <si>
    <t>Курс валюты на дату расчета</t>
  </si>
  <si>
    <t>Открытая позиция</t>
  </si>
  <si>
    <t>Уровень достоверности, %</t>
  </si>
  <si>
    <t>Коэффициент</t>
  </si>
  <si>
    <t>=НОРМСТОБР(F8)</t>
  </si>
  <si>
    <t>Порог допустимых рисков</t>
  </si>
  <si>
    <t>РЕЗУЛЬТАТ</t>
  </si>
  <si>
    <t>Возможные потери</t>
  </si>
  <si>
    <t>=(F9*(F2/100)-(F3/100))*F7*F6</t>
  </si>
  <si>
    <t>Нужно ли хеджирование?</t>
  </si>
  <si>
    <t>=ЕСЛИ(F13&gt;F7*F10;"ДА";"НЕТ")</t>
  </si>
  <si>
    <t>Сумма депозита</t>
  </si>
  <si>
    <t>=ЕСЛИ(F14="ДА";F7*-F3;0)</t>
  </si>
  <si>
    <t>&lt;== динамический расчет курса доллара при помощи UDF</t>
  </si>
  <si>
    <t>https://www.excel-vba.ru/chto-umeet-excel/poluchit-kurs-valyut-ot-sberbanka/</t>
  </si>
</sst>
</file>

<file path=xl/styles.xml><?xml version="1.0" encoding="utf-8"?>
<styleSheet xmlns="http://schemas.openxmlformats.org/spreadsheetml/2006/main">
  <numFmts count="12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0.000"/>
    <numFmt numFmtId="165" formatCode="0.0"/>
    <numFmt numFmtId="166" formatCode=";;;"/>
    <numFmt numFmtId="167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2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55"/>
      <name val="Arial"/>
      <family val="2"/>
    </font>
    <font>
      <sz val="11"/>
      <color indexed="22"/>
      <name val="Calibri"/>
      <family val="2"/>
    </font>
    <font>
      <u val="single"/>
      <sz val="11"/>
      <color indexed="30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04997999966144562"/>
      <name val="Arial"/>
      <family val="2"/>
    </font>
    <font>
      <sz val="11"/>
      <color theme="1" tint="0.49998000264167786"/>
      <name val="Calibri"/>
      <family val="2"/>
    </font>
    <font>
      <sz val="11"/>
      <color theme="0" tint="-0.3499799966812134"/>
      <name val="Arial"/>
      <family val="2"/>
    </font>
    <font>
      <sz val="11"/>
      <color theme="0" tint="-0.04997999966144562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34E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14" fontId="4" fillId="34" borderId="10" xfId="0" applyNumberFormat="1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/>
    </xf>
    <xf numFmtId="0" fontId="43" fillId="33" borderId="10" xfId="0" applyFont="1" applyFill="1" applyBorder="1" applyAlignment="1">
      <alignment horizontal="right" vertical="center" wrapText="1"/>
    </xf>
    <xf numFmtId="164" fontId="5" fillId="0" borderId="10" xfId="0" applyNumberFormat="1" applyFont="1" applyBorder="1" applyAlignment="1">
      <alignment/>
    </xf>
    <xf numFmtId="0" fontId="44" fillId="0" borderId="0" xfId="0" applyFont="1" applyAlignment="1">
      <alignment horizontal="left"/>
    </xf>
    <xf numFmtId="165" fontId="5" fillId="0" borderId="10" xfId="0" applyNumberFormat="1" applyFont="1" applyBorder="1" applyAlignment="1">
      <alignment/>
    </xf>
    <xf numFmtId="166" fontId="44" fillId="0" borderId="0" xfId="0" applyNumberFormat="1" applyFont="1" applyAlignment="1" quotePrefix="1">
      <alignment horizontal="right"/>
    </xf>
    <xf numFmtId="0" fontId="43" fillId="35" borderId="10" xfId="0" applyFont="1" applyFill="1" applyBorder="1" applyAlignment="1">
      <alignment horizontal="right" vertical="center"/>
    </xf>
    <xf numFmtId="14" fontId="5" fillId="0" borderId="10" xfId="0" applyNumberFormat="1" applyFont="1" applyBorder="1" applyAlignment="1">
      <alignment horizontal="center"/>
    </xf>
    <xf numFmtId="14" fontId="44" fillId="0" borderId="0" xfId="0" applyNumberFormat="1" applyFont="1" applyAlignment="1">
      <alignment horizontal="left"/>
    </xf>
    <xf numFmtId="167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9" fontId="5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43" fillId="35" borderId="11" xfId="0" applyFont="1" applyFill="1" applyBorder="1" applyAlignment="1">
      <alignment horizontal="right" vertical="center"/>
    </xf>
    <xf numFmtId="9" fontId="4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43" fillId="36" borderId="10" xfId="0" applyFont="1" applyFill="1" applyBorder="1" applyAlignment="1">
      <alignment horizontal="right" vertical="center"/>
    </xf>
    <xf numFmtId="164" fontId="5" fillId="0" borderId="10" xfId="0" applyNumberFormat="1" applyFont="1" applyBorder="1" applyAlignment="1">
      <alignment horizontal="center" vertical="center"/>
    </xf>
    <xf numFmtId="0" fontId="43" fillId="36" borderId="10" xfId="0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center" vertical="center"/>
    </xf>
    <xf numFmtId="14" fontId="45" fillId="34" borderId="10" xfId="0" applyNumberFormat="1" applyFont="1" applyFill="1" applyBorder="1" applyAlignment="1">
      <alignment vertical="center" wrapText="1"/>
    </xf>
    <xf numFmtId="0" fontId="45" fillId="34" borderId="10" xfId="0" applyFont="1" applyFill="1" applyBorder="1" applyAlignment="1">
      <alignment vertical="center" wrapText="1"/>
    </xf>
    <xf numFmtId="165" fontId="46" fillId="33" borderId="10" xfId="0" applyNumberFormat="1" applyFont="1" applyFill="1" applyBorder="1" applyAlignment="1">
      <alignment/>
    </xf>
    <xf numFmtId="0" fontId="0" fillId="0" borderId="0" xfId="0" applyAlignment="1" quotePrefix="1">
      <alignment/>
    </xf>
    <xf numFmtId="0" fontId="30" fillId="0" borderId="0" xfId="42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xcel-vba.ru/" TargetMode="External" /><Relationship Id="rId3" Type="http://schemas.openxmlformats.org/officeDocument/2006/relationships/hyperlink" Target="http://www.excel-vba.ru/" TargetMode="External" /><Relationship Id="rId4" Type="http://schemas.openxmlformats.org/officeDocument/2006/relationships/hyperlink" Target="https://www.excel-vba.ru/chto-umeet-excel/model-xedzhirovaniya-valyutnyx-riskov-v-excel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0</xdr:row>
      <xdr:rowOff>104775</xdr:rowOff>
    </xdr:from>
    <xdr:to>
      <xdr:col>10</xdr:col>
      <xdr:colOff>742950</xdr:colOff>
      <xdr:row>3</xdr:row>
      <xdr:rowOff>133350</xdr:rowOff>
    </xdr:to>
    <xdr:pic>
      <xdr:nvPicPr>
        <xdr:cNvPr id="1" name="Рисунок 1" descr="Excel для всех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04775"/>
          <a:ext cx="2266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</xdr:colOff>
      <xdr:row>4</xdr:row>
      <xdr:rowOff>133350</xdr:rowOff>
    </xdr:from>
    <xdr:to>
      <xdr:col>10</xdr:col>
      <xdr:colOff>704850</xdr:colOff>
      <xdr:row>7</xdr:row>
      <xdr:rowOff>95250</xdr:rowOff>
    </xdr:to>
    <xdr:sp>
      <xdr:nvSpPr>
        <xdr:cNvPr id="2" name="Прямоугольник 2">
          <a:hlinkClick r:id="rId4"/>
        </xdr:cNvPr>
        <xdr:cNvSpPr>
          <a:spLocks/>
        </xdr:cNvSpPr>
      </xdr:nvSpPr>
      <xdr:spPr>
        <a:xfrm>
          <a:off x="9220200" y="1066800"/>
          <a:ext cx="2190750" cy="533400"/>
        </a:xfrm>
        <a:prstGeom prst="rect">
          <a:avLst/>
        </a:prstGeom>
        <a:solidFill>
          <a:srgbClr val="2F5597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Читать статью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xcel-vba.ru/chto-umeet-excel/poluchit-kurs-valyut-ot-sberbanka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29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2" width="16.00390625" style="0" customWidth="1"/>
    <col min="3" max="3" width="13.421875" style="0" customWidth="1"/>
    <col min="4" max="4" width="5.8515625" style="0" customWidth="1"/>
    <col min="5" max="5" width="31.8515625" style="0" customWidth="1"/>
    <col min="6" max="6" width="13.28125" style="0" customWidth="1"/>
    <col min="7" max="7" width="30.00390625" style="0" customWidth="1"/>
    <col min="8" max="8" width="13.421875" style="0" customWidth="1"/>
    <col min="9" max="9" width="13.8515625" style="0" customWidth="1"/>
    <col min="11" max="12" width="13.140625" style="0" customWidth="1"/>
    <col min="13" max="13" width="11.7109375" style="0" customWidth="1"/>
    <col min="14" max="14" width="11.421875" style="0" customWidth="1"/>
  </cols>
  <sheetData>
    <row r="1" spans="1:5" ht="28.5">
      <c r="A1" s="1" t="s">
        <v>0</v>
      </c>
      <c r="B1" s="1" t="s">
        <v>1</v>
      </c>
      <c r="C1" s="1" t="s">
        <v>2</v>
      </c>
      <c r="E1" s="2" t="s">
        <v>3</v>
      </c>
    </row>
    <row r="2" spans="1:7" ht="15">
      <c r="A2" s="3">
        <f aca="true" t="shared" si="0" ref="A2:A23">A3-1</f>
        <v>43301</v>
      </c>
      <c r="B2" s="4">
        <v>63.4838</v>
      </c>
      <c r="C2" s="5">
        <v>0</v>
      </c>
      <c r="E2" s="6" t="s">
        <v>4</v>
      </c>
      <c r="F2" s="7">
        <f>STDEV(C2:C25)</f>
        <v>0.4492204542938723</v>
      </c>
      <c r="G2" s="8" t="s">
        <v>5</v>
      </c>
    </row>
    <row r="3" spans="1:7" ht="15">
      <c r="A3" s="3">
        <f t="shared" si="0"/>
        <v>43302</v>
      </c>
      <c r="B3" s="4">
        <v>64.0683</v>
      </c>
      <c r="C3" s="9">
        <f>(B3-B2)/B2*100</f>
        <v>0.9207073300589934</v>
      </c>
      <c r="D3" s="10"/>
      <c r="E3" s="6" t="s">
        <v>6</v>
      </c>
      <c r="F3" s="7">
        <f>AVERAGE(C2:C25)</f>
        <v>-0.09095265495380354</v>
      </c>
      <c r="G3" s="8" t="s">
        <v>7</v>
      </c>
    </row>
    <row r="4" spans="1:3" ht="15">
      <c r="A4" s="3">
        <f t="shared" si="0"/>
        <v>43303</v>
      </c>
      <c r="B4" s="4">
        <v>63.6175</v>
      </c>
      <c r="C4" s="9">
        <f aca="true" t="shared" si="1" ref="C4:C25">(B4-B3)/B3*100</f>
        <v>-0.7036241011545397</v>
      </c>
    </row>
    <row r="5" spans="1:7" ht="15">
      <c r="A5" s="3">
        <f t="shared" si="0"/>
        <v>43304</v>
      </c>
      <c r="B5" s="4">
        <v>63.7873</v>
      </c>
      <c r="C5" s="9">
        <f t="shared" si="1"/>
        <v>0.2669076904939713</v>
      </c>
      <c r="E5" s="11" t="s">
        <v>8</v>
      </c>
      <c r="F5" s="12">
        <v>43293</v>
      </c>
      <c r="G5" s="13">
        <v>43293</v>
      </c>
    </row>
    <row r="6" spans="1:7" ht="15">
      <c r="A6" s="3">
        <f t="shared" si="0"/>
        <v>43305</v>
      </c>
      <c r="B6" s="4">
        <v>63.2396</v>
      </c>
      <c r="C6" s="9">
        <f t="shared" si="1"/>
        <v>-0.8586348693235157</v>
      </c>
      <c r="E6" s="11" t="s">
        <v>9</v>
      </c>
      <c r="F6" s="14">
        <f>B25</f>
        <v>62.098</v>
      </c>
      <c r="G6" s="8">
        <v>62.098</v>
      </c>
    </row>
    <row r="7" spans="1:7" ht="15">
      <c r="A7" s="3">
        <f t="shared" si="0"/>
        <v>43306</v>
      </c>
      <c r="B7" s="4">
        <v>63.2396</v>
      </c>
      <c r="C7" s="9">
        <f t="shared" si="1"/>
        <v>0</v>
      </c>
      <c r="E7" s="11" t="s">
        <v>10</v>
      </c>
      <c r="F7" s="15">
        <v>100000</v>
      </c>
      <c r="G7" s="8">
        <v>100000</v>
      </c>
    </row>
    <row r="8" spans="1:7" ht="15">
      <c r="A8" s="3">
        <f t="shared" si="0"/>
        <v>43307</v>
      </c>
      <c r="B8" s="4">
        <v>63.2396</v>
      </c>
      <c r="C8" s="9">
        <f t="shared" si="1"/>
        <v>0</v>
      </c>
      <c r="E8" s="11" t="s">
        <v>11</v>
      </c>
      <c r="F8" s="16">
        <v>0.95</v>
      </c>
      <c r="G8" s="8">
        <v>0.95</v>
      </c>
    </row>
    <row r="9" spans="1:7" ht="15">
      <c r="A9" s="3">
        <f t="shared" si="0"/>
        <v>43308</v>
      </c>
      <c r="B9" s="4">
        <v>62.9497</v>
      </c>
      <c r="C9" s="9">
        <f t="shared" si="1"/>
        <v>-0.45841529674444953</v>
      </c>
      <c r="E9" s="11" t="s">
        <v>12</v>
      </c>
      <c r="F9" s="17">
        <f>NORMSINV(F8)</f>
        <v>1.6448536269514715</v>
      </c>
      <c r="G9" s="8" t="s">
        <v>13</v>
      </c>
    </row>
    <row r="10" spans="1:7" ht="15">
      <c r="A10" s="3">
        <f t="shared" si="0"/>
        <v>43309</v>
      </c>
      <c r="B10" s="4">
        <v>62.7908</v>
      </c>
      <c r="C10" s="9">
        <f t="shared" si="1"/>
        <v>-0.2524237605580371</v>
      </c>
      <c r="E10" s="18" t="s">
        <v>14</v>
      </c>
      <c r="F10" s="16">
        <v>0.05</v>
      </c>
      <c r="G10" s="19">
        <v>0.05</v>
      </c>
    </row>
    <row r="11" spans="1:3" ht="15">
      <c r="A11" s="3">
        <f t="shared" si="0"/>
        <v>43310</v>
      </c>
      <c r="B11" s="4">
        <v>63.1359</v>
      </c>
      <c r="C11" s="9">
        <f t="shared" si="1"/>
        <v>0.5496028080546866</v>
      </c>
    </row>
    <row r="12" spans="1:7" ht="15">
      <c r="A12" s="3">
        <f t="shared" si="0"/>
        <v>43311</v>
      </c>
      <c r="B12" s="4">
        <v>63.291</v>
      </c>
      <c r="C12" s="9">
        <f t="shared" si="1"/>
        <v>0.2456605512869815</v>
      </c>
      <c r="E12" s="2" t="s">
        <v>15</v>
      </c>
      <c r="G12" s="20"/>
    </row>
    <row r="13" spans="1:7" ht="15">
      <c r="A13" s="3">
        <f t="shared" si="0"/>
        <v>43312</v>
      </c>
      <c r="B13" s="4">
        <v>62.7565</v>
      </c>
      <c r="C13" s="9">
        <f t="shared" si="1"/>
        <v>-0.8445118579260783</v>
      </c>
      <c r="E13" s="21" t="s">
        <v>16</v>
      </c>
      <c r="F13" s="15">
        <f>(F9*(F2/100)-(F3/100))*F7*F6</f>
        <v>51532.307752744746</v>
      </c>
      <c r="G13" s="8" t="s">
        <v>17</v>
      </c>
    </row>
    <row r="14" spans="1:7" ht="15">
      <c r="A14" s="3">
        <f t="shared" si="0"/>
        <v>43313</v>
      </c>
      <c r="B14" s="4">
        <v>62.7565</v>
      </c>
      <c r="C14" s="9">
        <f t="shared" si="1"/>
        <v>0</v>
      </c>
      <c r="E14" s="21" t="s">
        <v>18</v>
      </c>
      <c r="F14" s="22" t="str">
        <f>IF(F13&gt;F7*F10,"ДА","НЕТ")</f>
        <v>ДА</v>
      </c>
      <c r="G14" s="8" t="s">
        <v>19</v>
      </c>
    </row>
    <row r="15" spans="1:7" ht="15">
      <c r="A15" s="3">
        <f t="shared" si="0"/>
        <v>43314</v>
      </c>
      <c r="B15" s="4">
        <v>62.7565</v>
      </c>
      <c r="C15" s="9">
        <f t="shared" si="1"/>
        <v>0</v>
      </c>
      <c r="E15" s="23" t="s">
        <v>20</v>
      </c>
      <c r="F15" s="24">
        <f>IF(F14="ДА",F7*-F3,0)</f>
        <v>9095.265495380354</v>
      </c>
      <c r="G15" s="8" t="s">
        <v>21</v>
      </c>
    </row>
    <row r="16" spans="1:3" ht="15">
      <c r="A16" s="3">
        <f t="shared" si="0"/>
        <v>43315</v>
      </c>
      <c r="B16" s="4">
        <v>63.1394</v>
      </c>
      <c r="C16" s="9">
        <f t="shared" si="1"/>
        <v>0.610136001848413</v>
      </c>
    </row>
    <row r="17" spans="1:3" ht="15">
      <c r="A17" s="3">
        <f t="shared" si="0"/>
        <v>43316</v>
      </c>
      <c r="B17" s="4">
        <v>63.2194</v>
      </c>
      <c r="C17" s="9">
        <f t="shared" si="1"/>
        <v>0.1267037697539069</v>
      </c>
    </row>
    <row r="18" spans="1:3" ht="15">
      <c r="A18" s="3">
        <f t="shared" si="0"/>
        <v>43317</v>
      </c>
      <c r="B18" s="4">
        <v>63.2267</v>
      </c>
      <c r="C18" s="9">
        <f t="shared" si="1"/>
        <v>0.011547088393753737</v>
      </c>
    </row>
    <row r="19" spans="1:3" ht="15">
      <c r="A19" s="3">
        <f t="shared" si="0"/>
        <v>43318</v>
      </c>
      <c r="B19" s="4">
        <v>63.2604</v>
      </c>
      <c r="C19" s="9">
        <f t="shared" si="1"/>
        <v>0.053300267133973574</v>
      </c>
    </row>
    <row r="20" spans="1:3" ht="15">
      <c r="A20" s="3">
        <f t="shared" si="0"/>
        <v>43319</v>
      </c>
      <c r="B20" s="4">
        <v>63.1216</v>
      </c>
      <c r="C20" s="9">
        <f t="shared" si="1"/>
        <v>-0.21941056332238854</v>
      </c>
    </row>
    <row r="21" spans="1:3" ht="15">
      <c r="A21" s="3">
        <f t="shared" si="0"/>
        <v>43320</v>
      </c>
      <c r="B21" s="4">
        <v>63.1216</v>
      </c>
      <c r="C21" s="9">
        <f t="shared" si="1"/>
        <v>0</v>
      </c>
    </row>
    <row r="22" spans="1:3" ht="15">
      <c r="A22" s="3">
        <f t="shared" si="0"/>
        <v>43321</v>
      </c>
      <c r="B22" s="4">
        <v>63.1216</v>
      </c>
      <c r="C22" s="9">
        <f t="shared" si="1"/>
        <v>0</v>
      </c>
    </row>
    <row r="23" spans="1:3" ht="15">
      <c r="A23" s="3">
        <f t="shared" si="0"/>
        <v>43322</v>
      </c>
      <c r="B23" s="4">
        <v>62.8338</v>
      </c>
      <c r="C23" s="9">
        <f t="shared" si="1"/>
        <v>-0.4559453499277653</v>
      </c>
    </row>
    <row r="24" spans="1:3" ht="15">
      <c r="A24" s="3">
        <f>A25-1</f>
        <v>43323</v>
      </c>
      <c r="B24" s="4">
        <v>62.4442</v>
      </c>
      <c r="C24" s="9">
        <f t="shared" si="1"/>
        <v>-0.6200484452635276</v>
      </c>
    </row>
    <row r="25" spans="1:3" ht="15">
      <c r="A25" s="3">
        <f ca="1">TODAY()</f>
        <v>43324</v>
      </c>
      <c r="B25" s="4">
        <v>62.098</v>
      </c>
      <c r="C25" s="9">
        <f t="shared" si="1"/>
        <v>-0.554414981695663</v>
      </c>
    </row>
    <row r="28" spans="1:4" ht="15">
      <c r="A28" s="25">
        <f ca="1">TODAY()</f>
        <v>43324</v>
      </c>
      <c r="B28" s="26">
        <v>62.098</v>
      </c>
      <c r="C28" s="27">
        <f>ЦБР("USD",A28)</f>
        <v>0</v>
      </c>
      <c r="D28" s="28" t="s">
        <v>22</v>
      </c>
    </row>
    <row r="29" ht="15">
      <c r="D29" s="29" t="s">
        <v>23</v>
      </c>
    </row>
  </sheetData>
  <sheetProtection/>
  <hyperlinks>
    <hyperlink ref="D29" r:id="rId1" display="https://www.excel-vba.ru/chto-umeet-excel/poluchit-kurs-valyut-ot-sberbanka/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Дмитрий</cp:lastModifiedBy>
  <dcterms:created xsi:type="dcterms:W3CDTF">2018-07-19T08:00:14Z</dcterms:created>
  <dcterms:modified xsi:type="dcterms:W3CDTF">2018-08-12T08:01:59Z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